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0170D992-CA3A-409D-8719-0DB61523B748}" xr6:coauthVersionLast="47" xr6:coauthVersionMax="47" xr10:uidLastSave="{00000000-0000-0000-0000-000000000000}"/>
  <workbookProtection workbookAlgorithmName="SHA-512" workbookHashValue="C7EYnXeM4dmRXgumGui7+RlO5XAG92BI2XUNJ1fyKBSXJTNm2wX4hLgBizk7izq6ZIOMf8I9llstsOLxNT6i5w==" workbookSaltValue="/FdPPwc+YGfUrbXrsBi5fg=="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P6" i="5"/>
  <c r="P10" i="4" s="1"/>
  <c r="O6" i="5"/>
  <c r="N6" i="5"/>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E85" i="4"/>
  <c r="BB10" i="4"/>
  <c r="AL10" i="4"/>
  <c r="W10" i="4"/>
  <c r="I10" i="4"/>
  <c r="B10" i="4"/>
  <c r="AT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<sst xmlns="http://schemas.openxmlformats.org/spreadsheetml/2006/main" count="228" uniqueCount="113">
  <si>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</si>
  <si>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</si>
  <si>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</si>
  <si>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</si>
  <si>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</si>
  <si>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</si>
  <si>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</si>
  <si>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</si>
  <si>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</si>
  <si>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</si>
  <si>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</si>
  <si>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</si>
  <si>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</si>
  <si>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</si>
  <si>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</si>
  <si>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</si>
  <si>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</si>
  <si>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</si>
  <si>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</si>
  <si>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</si>
  <si>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</si>
  <si>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</si>
  <si>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</si>
  <si>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</si>
  <si>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</si>
  <si>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</si>
  <si>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</si>
  <si>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</si>
  <si>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</si>
  <si>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</si>
  <si>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</si>
  <si>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</si>
  <si>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</si>
  <si>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</si>
  <si>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</si>
  <si>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</si>
  <si>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</si>
  <si>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</si>
  <si>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</si>
  <si>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</si>
  <si>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</si>
  <si>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</si>
  <si>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</si>
  <si>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</si>
  <si>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</si>
  <si>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</si>
  <si>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</si>
  <si>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</si>
  <si>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</si>
  <si>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</si>
  <si>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</si>
  <si>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</si>
  <si>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</si>
  <si>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</si>
  <si>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</si>
  <si>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</si>
  <si>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</si>
  <si>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</si>
  <si>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</si>
  <si>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</si>
  <si>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</si>
  <si>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</si>
  <si>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</si>
  <si>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</si>
  <si>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</si>
  <si>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</si>
  <si>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</si>
  <si>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</si>
  <si>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</si>
  <si>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</si>
  <si>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</si>
  <si>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</si>
  <si>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</si>
  <si>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</si>
  <si>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</si>
  <si>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</si>
  <si>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</si>
  <si>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</si>
  <si>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</si>
  <si>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</si>
  <si>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</si>
  <si>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</si>
  <si>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</si>
  <si>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</si>
  <si>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</si>
  <si>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</si>
  <si>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</si>
  <si>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</si>
  <si>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</si>
  <si>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</si>
  <si>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</si>
  <si>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</si>
  <si>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</si>
  <si>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鴨川市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</si>
  <si>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</si>
  <si>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</si>
  <si>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</si>
  <si>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</si>
  <si>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</si>
  <si>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</si>
  <si>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</si>
  <si>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</si>
  <si>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</si>
  <si>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</si>
  <si>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</si>
  <si>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</si>
  <si>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</si>
  <si>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</si>
  <si>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</si>
  <si>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</si>
  <si>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は令和３年度において35.74％となり、前年度と比較し1.55ポイント上昇した。これは、現在、代替部品の確保が困難な電気計装設備等を重点的に更新していることから、老朽管の更新事業を縮小していること、また、過去の拡張事業で布設した管路が耐用年数を経過し始めたことによるものであり、令和４年度以降も上昇する見込みである。
　また、平成29年度から令和元年度までの３ヶ年に亘り、一般会計より、合併特例債を原資とした出資金を受け、監視制御設備更新工事を実施した。これにより、市内各所の浄水・配水施設情報の一元的な管理と漏水等の異常を早期に発見することが出来るようになったため、計画的な老朽管の更新を図れるように今後も努める。</t>
    <phoneticPr fontId="4"/>
  </si>
  <si>
    <t>　給水収益が減少する中、管路及び施設の老朽化により修繕費や維持費等が増加傾向にあるため、管路及び施設を更新するための財源を確保することが非常に困難な状況となっている。
　その様な中、平成28年度から高料金対策として、一般会計繰入金及び千葉県市町村水道総合対策事業補助金を受け入れていることにより、経常収支比率は類似団体平均や全国平均を上回る状況となっているが、有収率及び料金回収率が減少傾向であることなど、経営状況は依然厳しい状況となっている。
　また、令和４年度に迎える企業債の償還ピークに備えるため、損益勘定留保資金を確保する必要があり、建設改良事業の実施については、損益勘定留保資金の残高状況を踏まえて実施することとなる。そのため、有形固定資産減価償却率、管路経年化率、管路更新率の改善が困難な状況にある。財政状況を踏まえ、今後老朽化が進む施設の計画的な改修を実施していく予定としている。</t>
    <phoneticPr fontId="4"/>
  </si>
  <si>
    <t>　平成17年度から平成25年度までに実施した繰上償還に伴う支払利息の減少、薬品等の経常経費の削減に努め、財政の健全に向けた取り組みを実施した。
　また、平成28年度から、高料金対策として一般会計からの繰入金及び千葉県の市町村総合対策事業補助金を受けていることで、経常収支比率は111.41％となっているが、営業収益の主体である給水収益が減少傾向にあることや、浄水作業に伴う発生土の処理等に伴う委託料、設備や漏水に係る修繕費等、営業費用は増加傾向となっている。
　施設利用率・有収率は類似団体と比較して下回っており、特に有収率においては、発見の困難な漏水が増加しており年々減少している。
　企業債残高は、損益勘定留保資金確保のため借入を抑制していることから、年々減少しており、今後も収支バランスを踏まえた企業債の借入れを行い、計画的に建設改良事業を実施する。
　料金回収率は、令和２年度に引き続き令和３年度も100％を下回る状況となった。平成30年度及び令和元年度には100％を超えているが、100％を下回っている状況は給水に係る費用を水道料金収入だけでは賄えない状態となっており、今後、料金改定などによる給水収益の増加の検討、また更なる費用削減を講じる必要がある。</t>
    <rPh sb="393" eb="394">
      <t>ヒ</t>
    </rPh>
    <rPh sb="395" eb="396">
      <t>ツヅ</t>
    </rPh>
    <rPh sb="397" eb="399">
      <t>レイワ</t>
    </rPh>
    <rPh sb="400" eb="402">
      <t>ネンド</t>
    </rPh>
    <rPh sb="515" eb="516">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</si>
</sst>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0.3</c:v>
                </c:pt>
                <c:pt idx="2">
                  <c:v>0.16</c:v>
                </c:pt>
                <c:pt idx="3">
                  <c:v>0.47</c:v>
                </c:pt>
                <c:pt idx="4">
                  <c:v>0.35</c:v>
                </c:pt>
              </c:numCache>
            </c:numRef>
          </c:val>
          <c:extLst>
            <c:ext xmlns:c16="http://schemas.microsoft.com/office/drawing/2014/chart" uri="{C3380CC4-5D6E-409C-BE32-E72D297353CC}">
              <c16:uniqueId val="{00000000-A693-438C-9A70-EB7FA3445A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A693-438C-9A70-EB7FA3445A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56.1</c:v>
                </c:pt>
                <c:pt idx="1">
                  <c:v>56.11</c:v>
                </c:pt>
                <c:pt idx="2">
                  <c:v>56.59</c:v>
                </c:pt>
                <c:pt idx="3">
                  <c:v>56.02</c:v>
                </c:pt>
                <c:pt idx="4">
                  <c:v>56.05</c:v>
                </c:pt>
              </c:numCache>
            </c:numRef>
          </c:val>
          <c:extLst>
            <c:ext xmlns:c16="http://schemas.microsoft.com/office/drawing/2014/chart" uri="{C3380CC4-5D6E-409C-BE32-E72D297353CC}">
              <c16:uniqueId val="{00000000-6C75-49B2-8CA5-9C5ECAD5D7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6C75-49B2-8CA5-9C5ECAD5D7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74.900000000000006</c:v>
                </c:pt>
                <c:pt idx="1">
                  <c:v>74.33</c:v>
                </c:pt>
                <c:pt idx="2">
                  <c:v>72.17</c:v>
                </c:pt>
                <c:pt idx="3">
                  <c:v>71.63</c:v>
                </c:pt>
                <c:pt idx="4">
                  <c:v>71.55</c:v>
                </c:pt>
              </c:numCache>
            </c:numRef>
          </c:val>
          <c:extLst>
            <c:ext xmlns:c16="http://schemas.microsoft.com/office/drawing/2014/chart" uri="{C3380CC4-5D6E-409C-BE32-E72D297353CC}">
              <c16:uniqueId val="{00000000-AC4D-48FB-A226-25FEFC0A7F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AC4D-48FB-A226-25FEFC0A7F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130.54</c:v>
                </c:pt>
                <c:pt idx="1">
                  <c:v>117.67</c:v>
                </c:pt>
                <c:pt idx="2">
                  <c:v>115.2</c:v>
                </c:pt>
                <c:pt idx="3">
                  <c:v>113.68</c:v>
                </c:pt>
                <c:pt idx="4">
                  <c:v>111.41</c:v>
                </c:pt>
              </c:numCache>
            </c:numRef>
          </c:val>
          <c:extLst>
            <c:ext xmlns:c16="http://schemas.microsoft.com/office/drawing/2014/chart" uri="{C3380CC4-5D6E-409C-BE32-E72D297353CC}">
              <c16:uniqueId val="{00000000-F0FF-4B0F-9B6E-97E9E0EAE7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F0FF-4B0F-9B6E-97E9E0EAE7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53.49</c:v>
                </c:pt>
                <c:pt idx="1">
                  <c:v>54.26</c:v>
                </c:pt>
                <c:pt idx="2">
                  <c:v>55.25</c:v>
                </c:pt>
                <c:pt idx="3">
                  <c:v>56.56</c:v>
                </c:pt>
                <c:pt idx="4">
                  <c:v>57.76</c:v>
                </c:pt>
              </c:numCache>
            </c:numRef>
          </c:val>
          <c:extLst>
            <c:ext xmlns:c16="http://schemas.microsoft.com/office/drawing/2014/chart" uri="{C3380CC4-5D6E-409C-BE32-E72D297353CC}">
              <c16:uniqueId val="{00000000-7873-42DD-B8EE-9CC2C7EE5F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7873-42DD-B8EE-9CC2C7EE5F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29.73</c:v>
                </c:pt>
                <c:pt idx="1">
                  <c:v>30.02</c:v>
                </c:pt>
                <c:pt idx="2">
                  <c:v>32.4</c:v>
                </c:pt>
                <c:pt idx="3">
                  <c:v>34.19</c:v>
                </c:pt>
                <c:pt idx="4">
                  <c:v>35.74</c:v>
                </c:pt>
              </c:numCache>
            </c:numRef>
          </c:val>
          <c:extLst>
            <c:ext xmlns:c16="http://schemas.microsoft.com/office/drawing/2014/chart" uri="{C3380CC4-5D6E-409C-BE32-E72D297353CC}">
              <c16:uniqueId val="{00000000-3B55-4E33-9C60-739C2EEC8C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3B55-4E33-9C60-739C2EEC8C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67-4CC0-949A-4347BE9E3EE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EE67-4CC0-949A-4347BE9E3EE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277.82</c:v>
                </c:pt>
                <c:pt idx="1">
                  <c:v>262.56</c:v>
                </c:pt>
                <c:pt idx="2">
                  <c:v>284.66000000000003</c:v>
                </c:pt>
                <c:pt idx="3">
                  <c:v>235.01</c:v>
                </c:pt>
                <c:pt idx="4">
                  <c:v>260.92</c:v>
                </c:pt>
              </c:numCache>
            </c:numRef>
          </c:val>
          <c:extLst>
            <c:ext xmlns:c16="http://schemas.microsoft.com/office/drawing/2014/chart" uri="{C3380CC4-5D6E-409C-BE32-E72D297353CC}">
              <c16:uniqueId val="{00000000-77AE-48AE-B660-072793CAA6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77AE-48AE-B660-072793CAA6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276.2</c:v>
                </c:pt>
                <c:pt idx="1">
                  <c:v>255.26</c:v>
                </c:pt>
                <c:pt idx="2">
                  <c:v>242.83</c:v>
                </c:pt>
                <c:pt idx="3">
                  <c:v>222.98</c:v>
                </c:pt>
                <c:pt idx="4">
                  <c:v>197.38</c:v>
                </c:pt>
              </c:numCache>
            </c:numRef>
          </c:val>
          <c:extLst>
            <c:ext xmlns:c16="http://schemas.microsoft.com/office/drawing/2014/chart" uri="{C3380CC4-5D6E-409C-BE32-E72D297353CC}">
              <c16:uniqueId val="{00000000-15AF-4B03-84E8-5197643ADB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5AF-4B03-84E8-5197643ADB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99.89</c:v>
                </c:pt>
                <c:pt idx="1">
                  <c:v>102.16</c:v>
                </c:pt>
                <c:pt idx="2">
                  <c:v>101.21</c:v>
                </c:pt>
                <c:pt idx="3">
                  <c:v>98.48</c:v>
                </c:pt>
                <c:pt idx="4">
                  <c:v>96.27</c:v>
                </c:pt>
              </c:numCache>
            </c:numRef>
          </c:val>
          <c:extLst>
            <c:ext xmlns:c16="http://schemas.microsoft.com/office/drawing/2014/chart" uri="{C3380CC4-5D6E-409C-BE32-E72D297353CC}">
              <c16:uniqueId val="{00000000-3368-4231-9A87-7F80138603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3368-4231-9A87-7F80138603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269.88</c:v>
                </c:pt>
                <c:pt idx="1">
                  <c:v>264.29000000000002</c:v>
                </c:pt>
                <c:pt idx="2">
                  <c:v>266.8</c:v>
                </c:pt>
                <c:pt idx="3">
                  <c:v>271.95999999999998</c:v>
                </c:pt>
                <c:pt idx="4">
                  <c:v>280.23</c:v>
                </c:pt>
              </c:numCache>
            </c:numRef>
          </c:val>
          <c:extLst>
            <c:ext xmlns:c16="http://schemas.microsoft.com/office/drawing/2014/chart" uri="{C3380CC4-5D6E-409C-BE32-E72D297353CC}">
              <c16:uniqueId val="{00000000-8A2C-4C3A-8789-AA0DB7252E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8A2C-4C3A-8789-AA0DB7252E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鴨川市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31842</v>
      </c>
      <c r="AM8" s="45"/>
      <c r="AN8" s="45"/>
      <c r="AO8" s="45"/>
      <c r="AP8" s="45"/>
      <c r="AQ8" s="45"/>
      <c r="AR8" s="45"/>
      <c r="AS8" s="45"/>
      <c r="AT8" s="46">
        <f>データ!$S$6</f>
        <v>191.14</v>
      </c>
      <c r="AU8" s="47"/>
      <c r="AV8" s="47"/>
      <c r="AW8" s="47"/>
      <c r="AX8" s="47"/>
      <c r="AY8" s="47"/>
      <c r="AZ8" s="47"/>
      <c r="BA8" s="47"/>
      <c r="BB8" s="48">
        <f>データ!$T$6</f>
        <v>166.59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79.55</v>
      </c>
      <c r="J10" s="47"/>
      <c r="K10" s="47"/>
      <c r="L10" s="47"/>
      <c r="M10" s="47"/>
      <c r="N10" s="47"/>
      <c r="O10" s="81"/>
      <c r="P10" s="48">
        <f>データ!$P$6</f>
        <v>99.66</v>
      </c>
      <c r="Q10" s="48"/>
      <c r="R10" s="48"/>
      <c r="S10" s="48"/>
      <c r="T10" s="48"/>
      <c r="U10" s="48"/>
      <c r="V10" s="48"/>
      <c r="W10" s="45">
        <f>データ!$Q$6</f>
        <v>4565</v>
      </c>
      <c r="X10" s="45"/>
      <c r="Y10" s="45"/>
      <c r="Z10" s="45"/>
      <c r="AA10" s="45"/>
      <c r="AB10" s="45"/>
      <c r="AC10" s="45"/>
      <c r="AD10" s="2"/>
      <c r="AE10" s="2"/>
      <c r="AF10" s="2"/>
      <c r="AG10" s="2"/>
      <c r="AH10" s="2"/>
      <c r="AI10" s="2"/>
      <c r="AJ10" s="2"/>
      <c r="AK10" s="2"/>
      <c r="AL10" s="45">
        <f>データ!$U$6</f>
        <v>31416</v>
      </c>
      <c r="AM10" s="45"/>
      <c r="AN10" s="45"/>
      <c r="AO10" s="45"/>
      <c r="AP10" s="45"/>
      <c r="AQ10" s="45"/>
      <c r="AR10" s="45"/>
      <c r="AS10" s="45"/>
      <c r="AT10" s="46">
        <f>データ!$V$6</f>
        <v>167.31</v>
      </c>
      <c r="AU10" s="47"/>
      <c r="AV10" s="47"/>
      <c r="AW10" s="47"/>
      <c r="AX10" s="47"/>
      <c r="AY10" s="47"/>
      <c r="AZ10" s="47"/>
      <c r="BA10" s="47"/>
      <c r="BB10" s="48">
        <f>データ!$W$6</f>
        <v>187.77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7ZR1+YIRCVcoEhD7twITPrNszoL9xN90HKg8cI5zv3SBGaG4FjmtbxZZyrIQFoNXHE5lNnJCjxn6sKLjPeNMg==" saltValue="r+aRtsE8odc5rtliBmBx0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122238</v>
      </c>
      <c r="D6" s="20">
        <f t="shared" si="3"/>
        <v>46</v>
      </c>
      <c r="E6" s="20">
        <f t="shared" si="3"/>
        <v>1</v>
      </c>
      <c r="F6" s="20">
        <f t="shared" si="3"/>
        <v>0</v>
      </c>
      <c r="G6" s="20">
        <f t="shared" si="3"/>
        <v>1</v>
      </c>
      <c r="H6" s="20" t="str">
        <f t="shared" si="3"/>
        <v>千葉県　鴨川市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79.55</v>
      </c>
      <c r="P6" s="21">
        <f t="shared" si="3"/>
        <v>99.66</v>
      </c>
      <c r="Q6" s="21">
        <f t="shared" si="3"/>
        <v>4565</v>
      </c>
      <c r="R6" s="21">
        <f t="shared" si="3"/>
        <v>31842</v>
      </c>
      <c r="S6" s="21">
        <f t="shared" si="3"/>
        <v>191.14</v>
      </c>
      <c r="T6" s="21">
        <f t="shared" si="3"/>
        <v>166.59</v>
      </c>
      <c r="U6" s="21">
        <f t="shared" si="3"/>
        <v>31416</v>
      </c>
      <c r="V6" s="21">
        <f t="shared" si="3"/>
        <v>167.31</v>
      </c>
      <c r="W6" s="21">
        <f t="shared" si="3"/>
        <v>187.77</v>
      </c>
      <c r="X6" s="22">
        <f>IF(X7="",NA(),X7)</f>
        <v>130.54</v>
      </c>
      <c r="Y6" s="22">
        <f t="shared" ref="Y6:AG6" si="4">IF(Y7="",NA(),Y7)</f>
        <v>117.67</v>
      </c>
      <c r="Z6" s="22">
        <f t="shared" si="4"/>
        <v>115.2</v>
      </c>
      <c r="AA6" s="22">
        <f t="shared" si="4"/>
        <v>113.68</v>
      </c>
      <c r="AB6" s="22">
        <f t="shared" si="4"/>
        <v>111.41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277.82</v>
      </c>
      <c r="AU6" s="22">
        <f t="shared" ref="AU6:BC6" si="6">IF(AU7="",NA(),AU7)</f>
        <v>262.56</v>
      </c>
      <c r="AV6" s="22">
        <f t="shared" si="6"/>
        <v>284.66000000000003</v>
      </c>
      <c r="AW6" s="22">
        <f t="shared" si="6"/>
        <v>235.01</v>
      </c>
      <c r="AX6" s="22">
        <f t="shared" si="6"/>
        <v>260.92</v>
      </c>
      <c r="AY6" s="22">
        <f t="shared" si="6"/>
        <v>357.34</v>
      </c>
      <c r="AZ6" s="22">
        <f t="shared" si="6"/>
        <v>366.03</v>
      </c>
      <c r="BA6" s="22">
        <f t="shared" si="6"/>
        <v>365.18</v>
      </c>
      <c r="BB6" s="22">
        <f t="shared" si="6"/>
        <v>327.77</v>
      </c>
      <c r="BC6" s="22">
        <f t="shared" si="6"/>
        <v>338.02</v>
      </c>
      <c r="BD6" s="21" t="str">
        <f>IF(BD7="","",IF(BD7="-","【-】","【"&amp;SUBSTITUTE(TEXT(BD7,"#,##0.00"),"-","△")&amp;"】"))</f>
        <v>【261.51】</v>
      </c>
      <c r="BE6" s="22">
        <f>IF(BE7="",NA(),BE7)</f>
        <v>276.2</v>
      </c>
      <c r="BF6" s="22">
        <f t="shared" ref="BF6:BN6" si="7">IF(BF7="",NA(),BF7)</f>
        <v>255.26</v>
      </c>
      <c r="BG6" s="22">
        <f t="shared" si="7"/>
        <v>242.83</v>
      </c>
      <c r="BH6" s="22">
        <f t="shared" si="7"/>
        <v>222.98</v>
      </c>
      <c r="BI6" s="22">
        <f t="shared" si="7"/>
        <v>197.38</v>
      </c>
      <c r="BJ6" s="22">
        <f t="shared" si="7"/>
        <v>373.69</v>
      </c>
      <c r="BK6" s="22">
        <f t="shared" si="7"/>
        <v>370.12</v>
      </c>
      <c r="BL6" s="22">
        <f t="shared" si="7"/>
        <v>371.65</v>
      </c>
      <c r="BM6" s="22">
        <f t="shared" si="7"/>
        <v>397.1</v>
      </c>
      <c r="BN6" s="22">
        <f t="shared" si="7"/>
        <v>379.91</v>
      </c>
      <c r="BO6" s="21" t="str">
        <f>IF(BO7="","",IF(BO7="-","【-】","【"&amp;SUBSTITUTE(TEXT(BO7,"#,##0.00"),"-","△")&amp;"】"))</f>
        <v>【265.16】</v>
      </c>
      <c r="BP6" s="22">
        <f>IF(BP7="",NA(),BP7)</f>
        <v>99.89</v>
      </c>
      <c r="BQ6" s="22">
        <f t="shared" ref="BQ6:BY6" si="8">IF(BQ7="",NA(),BQ7)</f>
        <v>102.16</v>
      </c>
      <c r="BR6" s="22">
        <f t="shared" si="8"/>
        <v>101.21</v>
      </c>
      <c r="BS6" s="22">
        <f t="shared" si="8"/>
        <v>98.48</v>
      </c>
      <c r="BT6" s="22">
        <f t="shared" si="8"/>
        <v>96.27</v>
      </c>
      <c r="BU6" s="22">
        <f t="shared" si="8"/>
        <v>99.87</v>
      </c>
      <c r="BV6" s="22">
        <f t="shared" si="8"/>
        <v>100.42</v>
      </c>
      <c r="BW6" s="22">
        <f t="shared" si="8"/>
        <v>98.77</v>
      </c>
      <c r="BX6" s="22">
        <f t="shared" si="8"/>
        <v>95.79</v>
      </c>
      <c r="BY6" s="22">
        <f t="shared" si="8"/>
        <v>98.3</v>
      </c>
      <c r="BZ6" s="21" t="str">
        <f>IF(BZ7="","",IF(BZ7="-","【-】","【"&amp;SUBSTITUTE(TEXT(BZ7,"#,##0.00"),"-","△")&amp;"】"))</f>
        <v>【102.35】</v>
      </c>
      <c r="CA6" s="22">
        <f>IF(CA7="",NA(),CA7)</f>
        <v>269.88</v>
      </c>
      <c r="CB6" s="22">
        <f t="shared" ref="CB6:CJ6" si="9">IF(CB7="",NA(),CB7)</f>
        <v>264.29000000000002</v>
      </c>
      <c r="CC6" s="22">
        <f t="shared" si="9"/>
        <v>266.8</v>
      </c>
      <c r="CD6" s="22">
        <f t="shared" si="9"/>
        <v>271.95999999999998</v>
      </c>
      <c r="CE6" s="22">
        <f t="shared" si="9"/>
        <v>280.23</v>
      </c>
      <c r="CF6" s="22">
        <f t="shared" si="9"/>
        <v>171.81</v>
      </c>
      <c r="CG6" s="22">
        <f t="shared" si="9"/>
        <v>171.67</v>
      </c>
      <c r="CH6" s="22">
        <f t="shared" si="9"/>
        <v>173.67</v>
      </c>
      <c r="CI6" s="22">
        <f t="shared" si="9"/>
        <v>171.13</v>
      </c>
      <c r="CJ6" s="22">
        <f t="shared" si="9"/>
        <v>173.7</v>
      </c>
      <c r="CK6" s="21" t="str">
        <f>IF(CK7="","",IF(CK7="-","【-】","【"&amp;SUBSTITUTE(TEXT(CK7,"#,##0.00"),"-","△")&amp;"】"))</f>
        <v>【167.74】</v>
      </c>
      <c r="CL6" s="22">
        <f>IF(CL7="",NA(),CL7)</f>
        <v>56.1</v>
      </c>
      <c r="CM6" s="22">
        <f t="shared" ref="CM6:CU6" si="10">IF(CM7="",NA(),CM7)</f>
        <v>56.11</v>
      </c>
      <c r="CN6" s="22">
        <f t="shared" si="10"/>
        <v>56.59</v>
      </c>
      <c r="CO6" s="22">
        <f t="shared" si="10"/>
        <v>56.02</v>
      </c>
      <c r="CP6" s="22">
        <f t="shared" si="10"/>
        <v>56.05</v>
      </c>
      <c r="CQ6" s="22">
        <f t="shared" si="10"/>
        <v>60.03</v>
      </c>
      <c r="CR6" s="22">
        <f t="shared" si="10"/>
        <v>59.74</v>
      </c>
      <c r="CS6" s="22">
        <f t="shared" si="10"/>
        <v>59.67</v>
      </c>
      <c r="CT6" s="22">
        <f t="shared" si="10"/>
        <v>60.12</v>
      </c>
      <c r="CU6" s="22">
        <f t="shared" si="10"/>
        <v>60.34</v>
      </c>
      <c r="CV6" s="21" t="str">
        <f>IF(CV7="","",IF(CV7="-","【-】","【"&amp;SUBSTITUTE(TEXT(CV7,"#,##0.00"),"-","△")&amp;"】"))</f>
        <v>【60.29】</v>
      </c>
      <c r="CW6" s="22">
        <f>IF(CW7="",NA(),CW7)</f>
        <v>74.900000000000006</v>
      </c>
      <c r="CX6" s="22">
        <f t="shared" ref="CX6:DF6" si="11">IF(CX7="",NA(),CX7)</f>
        <v>74.33</v>
      </c>
      <c r="CY6" s="22">
        <f t="shared" si="11"/>
        <v>72.17</v>
      </c>
      <c r="CZ6" s="22">
        <f t="shared" si="11"/>
        <v>71.63</v>
      </c>
      <c r="DA6" s="22">
        <f t="shared" si="11"/>
        <v>71.55</v>
      </c>
      <c r="DB6" s="22">
        <f t="shared" si="11"/>
        <v>84.81</v>
      </c>
      <c r="DC6" s="22">
        <f t="shared" si="11"/>
        <v>84.8</v>
      </c>
      <c r="DD6" s="22">
        <f t="shared" si="11"/>
        <v>84.6</v>
      </c>
      <c r="DE6" s="22">
        <f t="shared" si="11"/>
        <v>84.24</v>
      </c>
      <c r="DF6" s="22">
        <f t="shared" si="11"/>
        <v>84.19</v>
      </c>
      <c r="DG6" s="21" t="str">
        <f>IF(DG7="","",IF(DG7="-","【-】","【"&amp;SUBSTITUTE(TEXT(DG7,"#,##0.00"),"-","△")&amp;"】"))</f>
        <v>【90.12】</v>
      </c>
      <c r="DH6" s="22">
        <f>IF(DH7="",NA(),DH7)</f>
        <v>53.49</v>
      </c>
      <c r="DI6" s="22">
        <f t="shared" ref="DI6:DQ6" si="12">IF(DI7="",NA(),DI7)</f>
        <v>54.26</v>
      </c>
      <c r="DJ6" s="22">
        <f t="shared" si="12"/>
        <v>55.25</v>
      </c>
      <c r="DK6" s="22">
        <f t="shared" si="12"/>
        <v>56.56</v>
      </c>
      <c r="DL6" s="22">
        <f t="shared" si="12"/>
        <v>57.76</v>
      </c>
      <c r="DM6" s="22">
        <f t="shared" si="12"/>
        <v>47.28</v>
      </c>
      <c r="DN6" s="22">
        <f t="shared" si="12"/>
        <v>47.66</v>
      </c>
      <c r="DO6" s="22">
        <f t="shared" si="12"/>
        <v>48.17</v>
      </c>
      <c r="DP6" s="22">
        <f t="shared" si="12"/>
        <v>48.83</v>
      </c>
      <c r="DQ6" s="22">
        <f t="shared" si="12"/>
        <v>49.96</v>
      </c>
      <c r="DR6" s="21" t="str">
        <f>IF(DR7="","",IF(DR7="-","【-】","【"&amp;SUBSTITUTE(TEXT(DR7,"#,##0.00"),"-","△")&amp;"】"))</f>
        <v>【50.88】</v>
      </c>
      <c r="DS6" s="22">
        <f>IF(DS7="",NA(),DS7)</f>
        <v>29.73</v>
      </c>
      <c r="DT6" s="22">
        <f t="shared" ref="DT6:EB6" si="13">IF(DT7="",NA(),DT7)</f>
        <v>30.02</v>
      </c>
      <c r="DU6" s="22">
        <f t="shared" si="13"/>
        <v>32.4</v>
      </c>
      <c r="DV6" s="22">
        <f t="shared" si="13"/>
        <v>34.19</v>
      </c>
      <c r="DW6" s="22">
        <f t="shared" si="13"/>
        <v>35.74</v>
      </c>
      <c r="DX6" s="22">
        <f t="shared" si="13"/>
        <v>12.19</v>
      </c>
      <c r="DY6" s="22">
        <f t="shared" si="13"/>
        <v>15.1</v>
      </c>
      <c r="DZ6" s="22">
        <f t="shared" si="13"/>
        <v>17.12</v>
      </c>
      <c r="EA6" s="22">
        <f t="shared" si="13"/>
        <v>18.18</v>
      </c>
      <c r="EB6" s="22">
        <f t="shared" si="13"/>
        <v>19.32</v>
      </c>
      <c r="EC6" s="21" t="str">
        <f>IF(EC7="","",IF(EC7="-","【-】","【"&amp;SUBSTITUTE(TEXT(EC7,"#,##0.00"),"-","△")&amp;"】"))</f>
        <v>【22.30】</v>
      </c>
      <c r="ED6" s="21">
        <f>IF(ED7="",NA(),ED7)</f>
        <v>0</v>
      </c>
      <c r="EE6" s="22">
        <f t="shared" ref="EE6:EM6" si="14">IF(EE7="",NA(),EE7)</f>
        <v>0.3</v>
      </c>
      <c r="EF6" s="22">
        <f t="shared" si="14"/>
        <v>0.16</v>
      </c>
      <c r="EG6" s="22">
        <f t="shared" si="14"/>
        <v>0.47</v>
      </c>
      <c r="EH6" s="22">
        <f t="shared" si="14"/>
        <v>0.35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122238</v>
      </c>
      <c r="D7" s="24">
        <v>46</v>
      </c>
      <c r="E7" s="24">
        <v>1</v>
      </c>
      <c r="F7" s="24">
        <v>0</v>
      </c>
      <c r="G7" s="24">
        <v>1</v>
      </c>
      <c r="H7" s="24" t="s">
        <v>93</v>
      </c>
      <c r="I7" s="24" t="s">
        <v>94</v>
      </c>
      <c r="J7" s="24" t="s">
        <v>95</v>
      </c>
      <c r="K7" s="24" t="s">
        <v>96</v>
      </c>
      <c r="L7" s="24" t="s">
        <v>97</v>
      </c>
      <c r="M7" s="24" t="s">
        <v>98</v>
      </c>
      <c r="N7" s="25" t="s">
        <v>99</v>
      </c>
      <c r="O7" s="25">
        <v>79.55</v>
      </c>
      <c r="P7" s="25">
        <v>99.66</v>
      </c>
      <c r="Q7" s="25">
        <v>4565</v>
      </c>
      <c r="R7" s="25">
        <v>31842</v>
      </c>
      <c r="S7" s="25">
        <v>191.14</v>
      </c>
      <c r="T7" s="25">
        <v>166.59</v>
      </c>
      <c r="U7" s="25">
        <v>31416</v>
      </c>
      <c r="V7" s="25">
        <v>167.31</v>
      </c>
      <c r="W7" s="25">
        <v>187.77</v>
      </c>
      <c r="X7" s="25">
        <v>130.54</v>
      </c>
      <c r="Y7" s="25">
        <v>117.67</v>
      </c>
      <c r="Z7" s="25">
        <v>115.2</v>
      </c>
      <c r="AA7" s="25">
        <v>113.68</v>
      </c>
      <c r="AB7" s="25">
        <v>111.41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277.82</v>
      </c>
      <c r="AU7" s="25">
        <v>262.56</v>
      </c>
      <c r="AV7" s="25">
        <v>284.66000000000003</v>
      </c>
      <c r="AW7" s="25">
        <v>235.01</v>
      </c>
      <c r="AX7" s="25">
        <v>260.92</v>
      </c>
      <c r="AY7" s="25">
        <v>357.34</v>
      </c>
      <c r="AZ7" s="25">
        <v>366.03</v>
      </c>
      <c r="BA7" s="25">
        <v>365.18</v>
      </c>
      <c r="BB7" s="25">
        <v>327.77</v>
      </c>
      <c r="BC7" s="25">
        <v>338.02</v>
      </c>
      <c r="BD7" s="25">
        <v>261.51</v>
      </c>
      <c r="BE7" s="25">
        <v>276.2</v>
      </c>
      <c r="BF7" s="25">
        <v>255.26</v>
      </c>
      <c r="BG7" s="25">
        <v>242.83</v>
      </c>
      <c r="BH7" s="25">
        <v>222.98</v>
      </c>
      <c r="BI7" s="25">
        <v>197.38</v>
      </c>
      <c r="BJ7" s="25">
        <v>373.69</v>
      </c>
      <c r="BK7" s="25">
        <v>370.12</v>
      </c>
      <c r="BL7" s="25">
        <v>371.65</v>
      </c>
      <c r="BM7" s="25">
        <v>397.1</v>
      </c>
      <c r="BN7" s="25">
        <v>379.91</v>
      </c>
      <c r="BO7" s="25">
        <v>265.16000000000003</v>
      </c>
      <c r="BP7" s="25">
        <v>99.89</v>
      </c>
      <c r="BQ7" s="25">
        <v>102.16</v>
      </c>
      <c r="BR7" s="25">
        <v>101.21</v>
      </c>
      <c r="BS7" s="25">
        <v>98.48</v>
      </c>
      <c r="BT7" s="25">
        <v>96.27</v>
      </c>
      <c r="BU7" s="25">
        <v>99.87</v>
      </c>
      <c r="BV7" s="25">
        <v>100.42</v>
      </c>
      <c r="BW7" s="25">
        <v>98.77</v>
      </c>
      <c r="BX7" s="25">
        <v>95.79</v>
      </c>
      <c r="BY7" s="25">
        <v>98.3</v>
      </c>
      <c r="BZ7" s="25">
        <v>102.35</v>
      </c>
      <c r="CA7" s="25">
        <v>269.88</v>
      </c>
      <c r="CB7" s="25">
        <v>264.29000000000002</v>
      </c>
      <c r="CC7" s="25">
        <v>266.8</v>
      </c>
      <c r="CD7" s="25">
        <v>271.95999999999998</v>
      </c>
      <c r="CE7" s="25">
        <v>280.23</v>
      </c>
      <c r="CF7" s="25">
        <v>171.81</v>
      </c>
      <c r="CG7" s="25">
        <v>171.67</v>
      </c>
      <c r="CH7" s="25">
        <v>173.67</v>
      </c>
      <c r="CI7" s="25">
        <v>171.13</v>
      </c>
      <c r="CJ7" s="25">
        <v>173.7</v>
      </c>
      <c r="CK7" s="25">
        <v>167.74</v>
      </c>
      <c r="CL7" s="25">
        <v>56.1</v>
      </c>
      <c r="CM7" s="25">
        <v>56.11</v>
      </c>
      <c r="CN7" s="25">
        <v>56.59</v>
      </c>
      <c r="CO7" s="25">
        <v>56.02</v>
      </c>
      <c r="CP7" s="25">
        <v>56.05</v>
      </c>
      <c r="CQ7" s="25">
        <v>60.03</v>
      </c>
      <c r="CR7" s="25">
        <v>59.74</v>
      </c>
      <c r="CS7" s="25">
        <v>59.67</v>
      </c>
      <c r="CT7" s="25">
        <v>60.12</v>
      </c>
      <c r="CU7" s="25">
        <v>60.34</v>
      </c>
      <c r="CV7" s="25">
        <v>60.29</v>
      </c>
      <c r="CW7" s="25">
        <v>74.900000000000006</v>
      </c>
      <c r="CX7" s="25">
        <v>74.33</v>
      </c>
      <c r="CY7" s="25">
        <v>72.17</v>
      </c>
      <c r="CZ7" s="25">
        <v>71.63</v>
      </c>
      <c r="DA7" s="25">
        <v>71.55</v>
      </c>
      <c r="DB7" s="25">
        <v>84.81</v>
      </c>
      <c r="DC7" s="25">
        <v>84.8</v>
      </c>
      <c r="DD7" s="25">
        <v>84.6</v>
      </c>
      <c r="DE7" s="25">
        <v>84.24</v>
      </c>
      <c r="DF7" s="25">
        <v>84.19</v>
      </c>
      <c r="DG7" s="25">
        <v>90.12</v>
      </c>
      <c r="DH7" s="25">
        <v>53.49</v>
      </c>
      <c r="DI7" s="25">
        <v>54.26</v>
      </c>
      <c r="DJ7" s="25">
        <v>55.25</v>
      </c>
      <c r="DK7" s="25">
        <v>56.56</v>
      </c>
      <c r="DL7" s="25">
        <v>57.76</v>
      </c>
      <c r="DM7" s="25">
        <v>47.28</v>
      </c>
      <c r="DN7" s="25">
        <v>47.66</v>
      </c>
      <c r="DO7" s="25">
        <v>48.17</v>
      </c>
      <c r="DP7" s="25">
        <v>48.83</v>
      </c>
      <c r="DQ7" s="25">
        <v>49.96</v>
      </c>
      <c r="DR7" s="25">
        <v>50.88</v>
      </c>
      <c r="DS7" s="25">
        <v>29.73</v>
      </c>
      <c r="DT7" s="25">
        <v>30.02</v>
      </c>
      <c r="DU7" s="25">
        <v>32.4</v>
      </c>
      <c r="DV7" s="25">
        <v>34.19</v>
      </c>
      <c r="DW7" s="25">
        <v>35.74</v>
      </c>
      <c r="DX7" s="25">
        <v>12.19</v>
      </c>
      <c r="DY7" s="25">
        <v>15.1</v>
      </c>
      <c r="DZ7" s="25">
        <v>17.12</v>
      </c>
      <c r="EA7" s="25">
        <v>18.18</v>
      </c>
      <c r="EB7" s="25">
        <v>19.32</v>
      </c>
      <c r="EC7" s="25">
        <v>22.3</v>
      </c>
      <c r="ED7" s="25">
        <v>0</v>
      </c>
      <c r="EE7" s="25">
        <v>0.3</v>
      </c>
      <c r="EF7" s="25">
        <v>0.16</v>
      </c>
      <c r="EG7" s="25">
        <v>0.47</v>
      </c>
      <c r="EH7" s="25">
        <v>0.35</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2023-02-01T04:33:13Z</cp:lastPrinted>
  <dcterms:created xsi:type="dcterms:W3CDTF">2022-12-01T00:56:19Z</dcterms:created>
  <dcterms:modified xsi:type="dcterms:W3CDTF">2023-02-01T04:33:20Z</dcterms:modified>
  <cp:category/>
</cp:coreProperties>
</file>